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Sprick\Desktop\2017-18\Schulleitung 2017-18\"/>
    </mc:Choice>
  </mc:AlternateContent>
  <bookViews>
    <workbookView xWindow="0" yWindow="0" windowWidth="21930" windowHeight="10575"/>
  </bookViews>
  <sheets>
    <sheet name="QA" sheetId="3" r:id="rId1"/>
    <sheet name="QA+mündlich" sheetId="4" r:id="rId2"/>
  </sheets>
  <calcPr calcId="162913"/>
</workbook>
</file>

<file path=xl/calcChain.xml><?xml version="1.0" encoding="utf-8"?>
<calcChain xmlns="http://schemas.openxmlformats.org/spreadsheetml/2006/main">
  <c r="J6" i="4" l="1"/>
  <c r="K6" i="4" s="1"/>
  <c r="L6" i="4" s="1"/>
  <c r="M6" i="4" s="1"/>
  <c r="J5" i="4"/>
  <c r="K5" i="4" s="1"/>
  <c r="L5" i="4" s="1"/>
  <c r="M5" i="4" s="1"/>
  <c r="H12" i="4"/>
  <c r="K12" i="4" s="1"/>
  <c r="H11" i="4"/>
  <c r="H10" i="4"/>
  <c r="L10" i="4" s="1"/>
  <c r="M10" i="4" s="1"/>
  <c r="H9" i="4"/>
  <c r="H8" i="4"/>
  <c r="H7" i="4"/>
  <c r="H6" i="4"/>
  <c r="H5" i="4"/>
  <c r="H12" i="3"/>
  <c r="H11" i="3"/>
  <c r="H10" i="3"/>
  <c r="H9" i="3"/>
  <c r="H8" i="3"/>
  <c r="H7" i="3"/>
  <c r="H6" i="3"/>
  <c r="H5" i="3"/>
  <c r="H14" i="3" s="1"/>
  <c r="H16" i="3" s="1"/>
  <c r="H14" i="4" l="1"/>
  <c r="H16" i="4" s="1"/>
  <c r="L12" i="4"/>
  <c r="M12" i="4" s="1"/>
  <c r="K7" i="4"/>
  <c r="L7" i="4" s="1"/>
  <c r="M7" i="4" s="1"/>
  <c r="K10" i="4"/>
  <c r="M14" i="4" l="1"/>
  <c r="M16" i="4" s="1"/>
  <c r="L16" i="4" s="1"/>
  <c r="K14" i="4"/>
  <c r="K16" i="4" s="1"/>
  <c r="L14" i="4"/>
</calcChain>
</file>

<file path=xl/sharedStrings.xml><?xml version="1.0" encoding="utf-8"?>
<sst xmlns="http://schemas.openxmlformats.org/spreadsheetml/2006/main" count="69" uniqueCount="40">
  <si>
    <t>Deutsch</t>
  </si>
  <si>
    <t>Mathematik</t>
  </si>
  <si>
    <t>Jahresnote</t>
  </si>
  <si>
    <t>QA-Note</t>
  </si>
  <si>
    <t>+</t>
  </si>
  <si>
    <t>Rel-Mus-Kun-Inf-Spo</t>
  </si>
  <si>
    <t>Summe aus 18 Noten:</t>
  </si>
  <si>
    <t>Mündlich</t>
  </si>
  <si>
    <t>è</t>
  </si>
  <si>
    <t>QA-Note neu</t>
  </si>
  <si>
    <t>QA-Zeugnis</t>
  </si>
  <si>
    <t>AWT</t>
  </si>
  <si>
    <t>Projektprüfung</t>
  </si>
  <si>
    <t>Soz-Techn-Wirt</t>
  </si>
  <si>
    <t>GSE-PCB</t>
  </si>
  <si>
    <t>2xJ + 2xQA</t>
  </si>
  <si>
    <t>1xJ</t>
  </si>
  <si>
    <t>Gesamt-Durchschnitt (:18)</t>
  </si>
  <si>
    <t>1xJ + 1xQA</t>
  </si>
  <si>
    <t xml:space="preserve">Englisch  </t>
  </si>
  <si>
    <t xml:space="preserve"> +</t>
  </si>
  <si>
    <t>Summen</t>
  </si>
  <si>
    <t>2xJ + M+S</t>
  </si>
  <si>
    <t>2xQA</t>
  </si>
  <si>
    <t>Einzelprüfungen möglich in:   Englisch, Sport, Musik, Kunst, Informatik, Buchführung</t>
  </si>
  <si>
    <t>Neu-Summe</t>
  </si>
  <si>
    <t>mit mündl. Prüf. Verbess.mögl.bei 56-59</t>
  </si>
  <si>
    <t>GSE   oder  PCB</t>
  </si>
  <si>
    <t>Englisch   oder</t>
  </si>
  <si>
    <t>Rel-Mus-Kun-Sport-Info</t>
  </si>
  <si>
    <t>Gib deine Noten in der Mittelschule Memmingerberg zum Testen ein:</t>
  </si>
  <si>
    <t>Auch Einzelprüfungen möglich in Englisch, Sport, Musik, Kunst, Informatik, Buchführung</t>
  </si>
  <si>
    <t>Gesamt-Durchschnitt  (:18)</t>
  </si>
  <si>
    <t>Projektprüfung im QA</t>
  </si>
  <si>
    <r>
      <rPr>
        <sz val="10"/>
        <rFont val="Symbol"/>
        <family val="1"/>
        <charset val="2"/>
      </rPr>
      <t>ã</t>
    </r>
    <r>
      <rPr>
        <sz val="8.5"/>
        <rFont val="Arial"/>
        <family val="2"/>
      </rPr>
      <t xml:space="preserve"> Sprick</t>
    </r>
  </si>
  <si>
    <t>Wenn Gesamt-Durchschnitt GELB gefärbt:   In Zellen i4 und i5 die mündlichen Noten eintragen.</t>
  </si>
  <si>
    <t>Wenn Gesamt-Durchschnitt GELB gefärbt und nur eine mündliche Prüfung reicht, dann in andere mündliche Prüfung (I4 oder I5) die QA-Note nochmals von Hand eintragen!</t>
  </si>
  <si>
    <t>Notenberechnung beim QA  mit mündlicher Prüfung, wenn QA knapp verpasst</t>
  </si>
  <si>
    <t>Notenberechnung beim QA</t>
  </si>
  <si>
    <r>
      <t xml:space="preserve">Gib deine Noten in der Mittelschule Memmingerberg zum Testen ein!
</t>
    </r>
    <r>
      <rPr>
        <b/>
        <sz val="12"/>
        <color rgb="FF0000FF"/>
        <rFont val="Arial"/>
        <family val="2"/>
      </rPr>
      <t xml:space="preserve">Alle BLAUEN Noten kannst du selbst einstellen - dann rechnet Excel automatisch weiter.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</si>
</sst>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5" x14ac:knownFonts="1">
    <font>
      <sz val="10"/>
      <name val="Arial"/>
    </font>
    <font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b/>
      <sz val="2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6"/>
      <name val="Arial"/>
      <family val="2"/>
    </font>
    <font>
      <sz val="14"/>
      <name val="Wingdings"/>
      <charset val="2"/>
    </font>
    <font>
      <b/>
      <sz val="20"/>
      <color indexed="12"/>
      <name val="Arial"/>
      <family val="2"/>
    </font>
    <font>
      <b/>
      <sz val="20"/>
      <color indexed="17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Symbol"/>
      <family val="1"/>
      <charset val="2"/>
    </font>
    <font>
      <sz val="8.5"/>
      <name val="Arial"/>
      <family val="2"/>
    </font>
    <font>
      <b/>
      <sz val="18"/>
      <color rgb="FFFF0000"/>
      <name val="Arial"/>
      <family val="2"/>
    </font>
    <font>
      <b/>
      <sz val="14"/>
      <color rgb="FF0000FF"/>
      <name val="Arial"/>
      <family val="2"/>
    </font>
    <font>
      <b/>
      <sz val="22"/>
      <name val="Arial"/>
      <family val="2"/>
    </font>
    <font>
      <sz val="10"/>
      <color theme="0" tint="-0.14999847407452621"/>
      <name val="Arial"/>
      <family val="2"/>
    </font>
    <font>
      <b/>
      <sz val="10"/>
      <color rgb="FF00B050"/>
      <name val="Arial"/>
      <family val="2"/>
    </font>
    <font>
      <b/>
      <sz val="12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0" xfId="0" applyFont="1"/>
    <xf numFmtId="0" fontId="6" fillId="2" borderId="0" xfId="0" applyFont="1" applyFill="1" applyBorder="1"/>
    <xf numFmtId="0" fontId="7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10" fillId="0" borderId="0" xfId="0" applyFont="1" applyAlignment="1">
      <alignment horizontal="center"/>
    </xf>
    <xf numFmtId="0" fontId="3" fillId="0" borderId="0" xfId="0" applyFont="1" applyFill="1"/>
    <xf numFmtId="0" fontId="0" fillId="0" borderId="0" xfId="0" applyFill="1"/>
    <xf numFmtId="0" fontId="10" fillId="0" borderId="0" xfId="0" applyFont="1" applyFill="1" applyAlignment="1">
      <alignment horizontal="center"/>
    </xf>
    <xf numFmtId="0" fontId="6" fillId="0" borderId="0" xfId="0" applyFont="1" applyFill="1"/>
    <xf numFmtId="0" fontId="3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center"/>
    </xf>
    <xf numFmtId="0" fontId="0" fillId="0" borderId="0" xfId="0" applyFill="1" applyBorder="1"/>
    <xf numFmtId="164" fontId="8" fillId="0" borderId="1" xfId="0" applyNumberFormat="1" applyFont="1" applyFill="1" applyBorder="1" applyAlignment="1">
      <alignment horizontal="center"/>
    </xf>
    <xf numFmtId="0" fontId="7" fillId="2" borderId="0" xfId="0" applyFont="1" applyFill="1"/>
    <xf numFmtId="0" fontId="7" fillId="0" borderId="0" xfId="0" applyFont="1" applyBorder="1"/>
    <xf numFmtId="0" fontId="1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7" fillId="0" borderId="2" xfId="0" applyFont="1" applyBorder="1"/>
    <xf numFmtId="0" fontId="1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0" fontId="7" fillId="0" borderId="3" xfId="0" applyFont="1" applyBorder="1"/>
    <xf numFmtId="0" fontId="1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0" fontId="7" fillId="0" borderId="4" xfId="0" applyFont="1" applyBorder="1"/>
    <xf numFmtId="0" fontId="1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4" xfId="0" applyBorder="1"/>
    <xf numFmtId="0" fontId="2" fillId="0" borderId="2" xfId="0" applyFont="1" applyBorder="1" applyAlignment="1">
      <alignment horizontal="center"/>
    </xf>
    <xf numFmtId="0" fontId="0" fillId="0" borderId="2" xfId="0" applyBorder="1"/>
    <xf numFmtId="0" fontId="2" fillId="0" borderId="4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0" fillId="0" borderId="3" xfId="0" applyBorder="1"/>
    <xf numFmtId="0" fontId="9" fillId="0" borderId="0" xfId="0" applyFont="1" applyFill="1"/>
    <xf numFmtId="0" fontId="4" fillId="0" borderId="0" xfId="0" applyFont="1"/>
    <xf numFmtId="0" fontId="19" fillId="3" borderId="1" xfId="0" applyFont="1" applyFill="1" applyBorder="1" applyAlignment="1">
      <alignment horizontal="center"/>
    </xf>
    <xf numFmtId="0" fontId="19" fillId="3" borderId="7" xfId="0" applyFont="1" applyFill="1" applyBorder="1" applyAlignment="1">
      <alignment horizontal="center"/>
    </xf>
    <xf numFmtId="0" fontId="0" fillId="4" borderId="0" xfId="0" applyFill="1"/>
    <xf numFmtId="0" fontId="14" fillId="4" borderId="0" xfId="0" applyFont="1" applyFill="1"/>
    <xf numFmtId="0" fontId="15" fillId="0" borderId="0" xfId="0" applyFont="1"/>
    <xf numFmtId="0" fontId="6" fillId="4" borderId="0" xfId="0" applyFont="1" applyFill="1"/>
    <xf numFmtId="1" fontId="8" fillId="0" borderId="1" xfId="0" applyNumberFormat="1" applyFont="1" applyFill="1" applyBorder="1" applyAlignment="1">
      <alignment horizontal="center"/>
    </xf>
    <xf numFmtId="0" fontId="16" fillId="0" borderId="0" xfId="0" applyFont="1"/>
    <xf numFmtId="0" fontId="15" fillId="0" borderId="0" xfId="0" applyFont="1" applyAlignment="1">
      <alignment horizontal="right"/>
    </xf>
    <xf numFmtId="0" fontId="3" fillId="4" borderId="0" xfId="0" applyFont="1" applyFill="1"/>
    <xf numFmtId="164" fontId="21" fillId="0" borderId="1" xfId="0" applyNumberFormat="1" applyFont="1" applyFill="1" applyBorder="1" applyAlignment="1">
      <alignment horizontal="center"/>
    </xf>
    <xf numFmtId="0" fontId="22" fillId="0" borderId="0" xfId="0" applyFont="1"/>
    <xf numFmtId="1" fontId="22" fillId="0" borderId="0" xfId="0" applyNumberFormat="1" applyFont="1"/>
    <xf numFmtId="0" fontId="23" fillId="0" borderId="0" xfId="0" applyFont="1"/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 wrapText="1"/>
    </xf>
    <xf numFmtId="0" fontId="0" fillId="0" borderId="0" xfId="0" applyAlignment="1"/>
    <xf numFmtId="0" fontId="12" fillId="0" borderId="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</cellXfs>
  <cellStyles count="1">
    <cellStyle name="Standard" xfId="0" builtinId="0"/>
  </cellStyles>
  <dxfs count="14">
    <dxf>
      <fill>
        <patternFill>
          <bgColor rgb="FFFFFF0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rgb="FFFFFF0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O19"/>
  <sheetViews>
    <sheetView tabSelected="1" zoomScale="85" zoomScaleNormal="85" workbookViewId="0">
      <selection activeCell="I16" sqref="I16"/>
    </sheetView>
  </sheetViews>
  <sheetFormatPr baseColWidth="10" defaultRowHeight="12.75" x14ac:dyDescent="0.2"/>
  <cols>
    <col min="1" max="1" width="33.5703125" customWidth="1"/>
    <col min="2" max="2" width="12.85546875" customWidth="1"/>
    <col min="3" max="3" width="9.7109375" customWidth="1"/>
    <col min="4" max="4" width="5.85546875" customWidth="1"/>
    <col min="5" max="5" width="11.28515625" customWidth="1"/>
    <col min="6" max="6" width="6.42578125" customWidth="1"/>
    <col min="7" max="7" width="14.140625" customWidth="1"/>
    <col min="8" max="8" width="11.5703125" customWidth="1"/>
    <col min="9" max="9" width="20" customWidth="1"/>
  </cols>
  <sheetData>
    <row r="1" spans="1:15" ht="33.75" x14ac:dyDescent="0.5">
      <c r="A1" s="9" t="s">
        <v>38</v>
      </c>
      <c r="B1" s="3"/>
      <c r="C1" s="3"/>
      <c r="D1" s="3"/>
      <c r="E1" s="3"/>
      <c r="F1" s="3"/>
      <c r="G1" s="1"/>
      <c r="H1" s="1"/>
    </row>
    <row r="2" spans="1:15" ht="13.5" customHeight="1" x14ac:dyDescent="0.5">
      <c r="A2" s="9"/>
      <c r="B2" s="3"/>
      <c r="C2" s="3"/>
      <c r="D2" s="3"/>
      <c r="E2" s="3"/>
      <c r="F2" s="3"/>
      <c r="G2" s="1"/>
      <c r="H2" s="1"/>
    </row>
    <row r="3" spans="1:15" ht="51.75" customHeight="1" x14ac:dyDescent="0.2">
      <c r="A3" s="75" t="s">
        <v>39</v>
      </c>
      <c r="B3" s="76"/>
      <c r="C3" s="76"/>
      <c r="D3" s="76"/>
      <c r="E3" s="76"/>
      <c r="F3" s="76"/>
      <c r="G3" s="76"/>
      <c r="H3" s="76"/>
    </row>
    <row r="4" spans="1:15" ht="18" x14ac:dyDescent="0.25">
      <c r="A4" s="4"/>
      <c r="B4" s="5" t="s">
        <v>2</v>
      </c>
      <c r="C4" s="6"/>
      <c r="D4" s="6"/>
      <c r="E4" s="5" t="s">
        <v>3</v>
      </c>
      <c r="F4" s="5"/>
      <c r="G4" s="6"/>
      <c r="H4" s="5" t="s">
        <v>21</v>
      </c>
    </row>
    <row r="5" spans="1:15" ht="26.25" x14ac:dyDescent="0.4">
      <c r="A5" s="33" t="s">
        <v>0</v>
      </c>
      <c r="B5" s="51">
        <v>4</v>
      </c>
      <c r="C5" s="35" t="s">
        <v>4</v>
      </c>
      <c r="D5" s="57"/>
      <c r="E5" s="51">
        <v>3</v>
      </c>
      <c r="F5" s="34"/>
      <c r="G5" s="36" t="s">
        <v>15</v>
      </c>
      <c r="H5" s="37">
        <f>(B5+E5)*2</f>
        <v>14</v>
      </c>
    </row>
    <row r="6" spans="1:15" ht="26.25" x14ac:dyDescent="0.4">
      <c r="A6" s="26" t="s">
        <v>1</v>
      </c>
      <c r="B6" s="52">
        <v>4</v>
      </c>
      <c r="C6" s="28" t="s">
        <v>4</v>
      </c>
      <c r="D6" s="57"/>
      <c r="E6" s="52">
        <v>4</v>
      </c>
      <c r="F6" s="27"/>
      <c r="G6" s="29" t="s">
        <v>15</v>
      </c>
      <c r="H6" s="30">
        <f>(B6+E6)*2</f>
        <v>16</v>
      </c>
    </row>
    <row r="7" spans="1:15" ht="26.25" x14ac:dyDescent="0.4">
      <c r="A7" s="41" t="s">
        <v>11</v>
      </c>
      <c r="B7" s="53">
        <v>1</v>
      </c>
      <c r="C7" s="43"/>
      <c r="D7" s="21"/>
      <c r="E7" s="42"/>
      <c r="F7" s="42"/>
      <c r="G7" s="44" t="s">
        <v>16</v>
      </c>
      <c r="H7" s="45">
        <f>B7</f>
        <v>1</v>
      </c>
    </row>
    <row r="8" spans="1:15" ht="26.25" x14ac:dyDescent="0.4">
      <c r="A8" s="20" t="s">
        <v>13</v>
      </c>
      <c r="B8" s="54">
        <v>2</v>
      </c>
      <c r="C8" s="22"/>
      <c r="D8" s="21"/>
      <c r="E8" s="21"/>
      <c r="F8" s="21"/>
      <c r="G8" s="23" t="s">
        <v>16</v>
      </c>
      <c r="H8" s="24">
        <f>B8</f>
        <v>2</v>
      </c>
    </row>
    <row r="9" spans="1:15" ht="26.25" x14ac:dyDescent="0.4">
      <c r="A9" s="26" t="s">
        <v>33</v>
      </c>
      <c r="B9" s="27"/>
      <c r="C9" s="28"/>
      <c r="E9" s="52">
        <v>2</v>
      </c>
      <c r="F9" s="27"/>
      <c r="G9" s="29" t="s">
        <v>23</v>
      </c>
      <c r="H9" s="30">
        <f>E9*2</f>
        <v>4</v>
      </c>
    </row>
    <row r="10" spans="1:15" ht="26.25" x14ac:dyDescent="0.4">
      <c r="A10" s="41" t="s">
        <v>28</v>
      </c>
      <c r="B10" s="53">
        <v>2</v>
      </c>
      <c r="C10" s="43"/>
      <c r="D10" s="55">
        <v>3</v>
      </c>
      <c r="E10" s="51" t="s">
        <v>4</v>
      </c>
      <c r="F10" s="56">
        <v>4</v>
      </c>
      <c r="G10" s="44" t="s">
        <v>22</v>
      </c>
      <c r="H10" s="45">
        <f>B10*2+D10+F10</f>
        <v>11</v>
      </c>
    </row>
    <row r="11" spans="1:15" ht="26.25" x14ac:dyDescent="0.4">
      <c r="A11" s="26" t="s">
        <v>27</v>
      </c>
      <c r="B11" s="52"/>
      <c r="C11" s="28" t="s">
        <v>4</v>
      </c>
      <c r="D11" s="57"/>
      <c r="E11" s="52"/>
      <c r="F11" s="57"/>
      <c r="G11" s="29" t="s">
        <v>15</v>
      </c>
      <c r="H11" s="30">
        <f>B11*2+E11*2</f>
        <v>0</v>
      </c>
    </row>
    <row r="12" spans="1:15" ht="26.25" x14ac:dyDescent="0.4">
      <c r="A12" s="26" t="s">
        <v>29</v>
      </c>
      <c r="B12" s="52">
        <v>2</v>
      </c>
      <c r="C12" s="28"/>
      <c r="D12" s="48"/>
      <c r="E12" s="52">
        <v>3</v>
      </c>
      <c r="F12" s="27"/>
      <c r="G12" s="29" t="s">
        <v>18</v>
      </c>
      <c r="H12" s="30">
        <f>B12+E12</f>
        <v>5</v>
      </c>
    </row>
    <row r="13" spans="1:15" ht="26.25" x14ac:dyDescent="0.4">
      <c r="D13" s="50"/>
      <c r="G13" s="7"/>
      <c r="O13" s="64"/>
    </row>
    <row r="14" spans="1:15" ht="30" x14ac:dyDescent="0.4">
      <c r="B14" s="15" t="s">
        <v>6</v>
      </c>
      <c r="C14" s="11"/>
      <c r="D14" s="12"/>
      <c r="E14" s="12"/>
      <c r="F14" s="12"/>
      <c r="G14" s="14"/>
      <c r="H14" s="66">
        <f>SUM(H5:H12)</f>
        <v>53</v>
      </c>
    </row>
    <row r="15" spans="1:15" ht="23.25" x14ac:dyDescent="0.35">
      <c r="B15" s="63" t="s">
        <v>26</v>
      </c>
      <c r="C15" s="62"/>
      <c r="D15" s="62"/>
      <c r="E15" s="62"/>
      <c r="F15" s="62"/>
      <c r="G15" s="65"/>
      <c r="H15" s="2"/>
    </row>
    <row r="16" spans="1:15" ht="30" x14ac:dyDescent="0.4">
      <c r="B16" s="58" t="s">
        <v>32</v>
      </c>
      <c r="C16" s="11"/>
      <c r="D16" s="12"/>
      <c r="E16" s="12"/>
      <c r="F16" s="12"/>
      <c r="G16" s="17"/>
      <c r="H16" s="18">
        <f>(ROUND((H14/18*10-0.5),0))/10</f>
        <v>2.9</v>
      </c>
    </row>
    <row r="19" spans="1:8" ht="15" x14ac:dyDescent="0.25">
      <c r="A19" s="67" t="s">
        <v>31</v>
      </c>
      <c r="H19" s="68" t="s">
        <v>34</v>
      </c>
    </row>
  </sheetData>
  <mergeCells count="1">
    <mergeCell ref="A3:H3"/>
  </mergeCells>
  <phoneticPr fontId="0" type="noConversion"/>
  <conditionalFormatting sqref="H16">
    <cfRule type="cellIs" dxfId="13" priority="4" stopIfTrue="1" operator="greaterThan">
      <formula>3.26</formula>
    </cfRule>
    <cfRule type="cellIs" dxfId="12" priority="7" stopIfTrue="1" operator="lessThan">
      <formula>3.06</formula>
    </cfRule>
    <cfRule type="cellIs" dxfId="11" priority="8" stopIfTrue="1" operator="between">
      <formula>3.06</formula>
      <formula>3.23</formula>
    </cfRule>
  </conditionalFormatting>
  <conditionalFormatting sqref="H14">
    <cfRule type="cellIs" dxfId="10" priority="1" stopIfTrue="1" operator="greaterThan">
      <formula>59</formula>
    </cfRule>
    <cfRule type="cellIs" dxfId="9" priority="2" stopIfTrue="1" operator="lessThan">
      <formula>56</formula>
    </cfRule>
    <cfRule type="cellIs" dxfId="8" priority="3" stopIfTrue="1" operator="between">
      <formula>56</formula>
      <formula>59</formula>
    </cfRule>
  </conditionalFormatting>
  <pageMargins left="0.78740157499999996" right="0.78740157499999996" top="0.984251969" bottom="0.984251969" header="0.4921259845" footer="0.4921259845"/>
  <pageSetup paperSize="9" orientation="landscape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zoomScale="85" zoomScaleNormal="85" workbookViewId="0"/>
  </sheetViews>
  <sheetFormatPr baseColWidth="10" defaultRowHeight="12.75" x14ac:dyDescent="0.2"/>
  <cols>
    <col min="1" max="1" width="27.7109375" customWidth="1"/>
    <col min="2" max="2" width="5.7109375" customWidth="1"/>
    <col min="3" max="3" width="12.7109375" customWidth="1"/>
    <col min="4" max="4" width="3.7109375" customWidth="1"/>
    <col min="5" max="5" width="4.42578125" customWidth="1"/>
    <col min="6" max="6" width="4.28515625" customWidth="1"/>
    <col min="7" max="7" width="16.140625" customWidth="1"/>
    <col min="8" max="8" width="13.28515625" customWidth="1"/>
    <col min="9" max="9" width="10.7109375" customWidth="1"/>
    <col min="10" max="11" width="18" customWidth="1"/>
    <col min="12" max="12" width="17" customWidth="1"/>
    <col min="13" max="13" width="11.42578125" style="64"/>
  </cols>
  <sheetData>
    <row r="1" spans="1:13" ht="33.75" x14ac:dyDescent="0.5">
      <c r="A1" s="59" t="s">
        <v>37</v>
      </c>
      <c r="B1" s="3"/>
      <c r="C1" s="3"/>
      <c r="D1" s="3"/>
      <c r="E1" s="3"/>
      <c r="F1" s="3"/>
      <c r="G1" s="1"/>
      <c r="H1" s="1"/>
    </row>
    <row r="2" spans="1:13" ht="15" customHeight="1" x14ac:dyDescent="0.5">
      <c r="A2" s="59"/>
      <c r="B2" s="3"/>
      <c r="C2" s="3"/>
      <c r="D2" s="3"/>
      <c r="E2" s="3"/>
      <c r="F2" s="3"/>
      <c r="G2" s="1"/>
      <c r="H2" s="1"/>
    </row>
    <row r="3" spans="1:13" ht="39" customHeight="1" x14ac:dyDescent="0.3">
      <c r="A3" s="74" t="s">
        <v>30</v>
      </c>
      <c r="B3" s="1"/>
      <c r="C3" s="1"/>
      <c r="D3" s="1"/>
      <c r="E3" s="1"/>
      <c r="F3" s="1"/>
      <c r="G3" s="1"/>
      <c r="H3" s="1"/>
    </row>
    <row r="4" spans="1:13" ht="18" x14ac:dyDescent="0.25">
      <c r="A4" s="4"/>
      <c r="B4" s="5" t="s">
        <v>2</v>
      </c>
      <c r="C4" s="6"/>
      <c r="D4" s="6"/>
      <c r="E4" s="5" t="s">
        <v>3</v>
      </c>
      <c r="F4" s="5"/>
      <c r="G4" s="6"/>
      <c r="H4" s="5" t="s">
        <v>21</v>
      </c>
      <c r="I4" s="6" t="s">
        <v>7</v>
      </c>
      <c r="J4" s="5" t="s">
        <v>9</v>
      </c>
      <c r="K4" s="5" t="s">
        <v>25</v>
      </c>
      <c r="L4" s="19" t="s">
        <v>10</v>
      </c>
      <c r="M4" s="71"/>
    </row>
    <row r="5" spans="1:13" ht="26.25" x14ac:dyDescent="0.4">
      <c r="A5" s="33" t="s">
        <v>0</v>
      </c>
      <c r="B5" s="51">
        <v>3</v>
      </c>
      <c r="C5" s="35" t="s">
        <v>4</v>
      </c>
      <c r="D5" s="57"/>
      <c r="E5" s="51">
        <v>4</v>
      </c>
      <c r="F5" s="34"/>
      <c r="G5" s="36" t="s">
        <v>15</v>
      </c>
      <c r="H5" s="37">
        <f>(B5+E5)*2</f>
        <v>14</v>
      </c>
      <c r="I5" s="60"/>
      <c r="J5" s="38" t="str">
        <f>IF(I5&gt;0,ROUND(((E5*2+I5)/3),0),"")</f>
        <v/>
      </c>
      <c r="K5" s="39" t="str">
        <f>IF(I5&gt;0,2*B5+2*J5,"")</f>
        <v/>
      </c>
      <c r="L5" s="40" t="str">
        <f>IF(I5&gt;0,(K5/4*10-0.5)/10,"")</f>
        <v/>
      </c>
      <c r="M5" s="72" t="e">
        <f>ROUND(L5,0)</f>
        <v>#VALUE!</v>
      </c>
    </row>
    <row r="6" spans="1:13" ht="26.25" x14ac:dyDescent="0.4">
      <c r="A6" s="26" t="s">
        <v>1</v>
      </c>
      <c r="B6" s="52">
        <v>3</v>
      </c>
      <c r="C6" s="28" t="s">
        <v>4</v>
      </c>
      <c r="D6" s="57"/>
      <c r="E6" s="52">
        <v>3</v>
      </c>
      <c r="F6" s="27"/>
      <c r="G6" s="29" t="s">
        <v>15</v>
      </c>
      <c r="H6" s="30">
        <f>(B6+E6)*2</f>
        <v>12</v>
      </c>
      <c r="I6" s="61"/>
      <c r="J6" s="38" t="str">
        <f>IF(I6&gt;0,ROUND(((E6*2+I6)/3),0),"")</f>
        <v/>
      </c>
      <c r="K6" s="39" t="str">
        <f>IF(I6&gt;0,2*B6+2*J6,"")</f>
        <v/>
      </c>
      <c r="L6" s="40" t="str">
        <f>IF(I6&gt;0,(K6/4*10-0.5)/10,"")</f>
        <v/>
      </c>
      <c r="M6" s="72" t="e">
        <f>ROUND(L6,0)</f>
        <v>#VALUE!</v>
      </c>
    </row>
    <row r="7" spans="1:13" ht="26.25" x14ac:dyDescent="0.4">
      <c r="A7" s="41" t="s">
        <v>11</v>
      </c>
      <c r="B7" s="53">
        <v>3</v>
      </c>
      <c r="C7" s="43"/>
      <c r="D7" s="21"/>
      <c r="E7" s="42"/>
      <c r="F7" s="42"/>
      <c r="G7" s="44" t="s">
        <v>16</v>
      </c>
      <c r="H7" s="45">
        <f>B7</f>
        <v>3</v>
      </c>
      <c r="I7" s="44"/>
      <c r="J7" s="46"/>
      <c r="K7" s="77">
        <f>H7+H8+H9</f>
        <v>10</v>
      </c>
      <c r="L7" s="80">
        <f>(K7/4*10-0.5)/10</f>
        <v>2.4500000000000002</v>
      </c>
      <c r="M7" s="72">
        <f>ROUND(L7,0)</f>
        <v>2</v>
      </c>
    </row>
    <row r="8" spans="1:13" ht="26.25" x14ac:dyDescent="0.4">
      <c r="A8" s="20" t="s">
        <v>13</v>
      </c>
      <c r="B8" s="54">
        <v>3</v>
      </c>
      <c r="C8" s="22"/>
      <c r="D8" s="21"/>
      <c r="E8" s="21"/>
      <c r="F8" s="21"/>
      <c r="G8" s="23" t="s">
        <v>16</v>
      </c>
      <c r="H8" s="24">
        <f>B8</f>
        <v>3</v>
      </c>
      <c r="I8" s="23"/>
      <c r="J8" s="25"/>
      <c r="K8" s="78"/>
      <c r="L8" s="81"/>
      <c r="M8" s="71"/>
    </row>
    <row r="9" spans="1:13" ht="26.25" x14ac:dyDescent="0.4">
      <c r="A9" s="26" t="s">
        <v>12</v>
      </c>
      <c r="B9" s="27"/>
      <c r="C9" s="28"/>
      <c r="E9" s="52">
        <v>2</v>
      </c>
      <c r="F9" s="27"/>
      <c r="G9" s="29" t="s">
        <v>23</v>
      </c>
      <c r="H9" s="30">
        <f>E9*2</f>
        <v>4</v>
      </c>
      <c r="I9" s="29"/>
      <c r="J9" s="47"/>
      <c r="K9" s="79"/>
      <c r="L9" s="82"/>
      <c r="M9" s="71"/>
    </row>
    <row r="10" spans="1:13" ht="26.25" x14ac:dyDescent="0.4">
      <c r="A10" s="41" t="s">
        <v>19</v>
      </c>
      <c r="B10" s="53">
        <v>3</v>
      </c>
      <c r="C10" s="43"/>
      <c r="D10" s="55">
        <v>3</v>
      </c>
      <c r="E10" s="51" t="s">
        <v>20</v>
      </c>
      <c r="F10" s="56">
        <v>4</v>
      </c>
      <c r="G10" s="44" t="s">
        <v>22</v>
      </c>
      <c r="H10" s="45">
        <f>B10*2+D10+F10</f>
        <v>13</v>
      </c>
      <c r="I10" s="49"/>
      <c r="J10" s="83"/>
      <c r="K10" s="77">
        <f>IF(H10&gt;0,H10,H11)</f>
        <v>13</v>
      </c>
      <c r="L10" s="80">
        <f>IF(H10&gt;0,(H10/4*10-0.5)/10,(H11/4*10-0.5)/10)</f>
        <v>3.2</v>
      </c>
      <c r="M10" s="72">
        <f>ROUND(L10,0)</f>
        <v>3</v>
      </c>
    </row>
    <row r="11" spans="1:13" ht="26.25" x14ac:dyDescent="0.4">
      <c r="A11" s="26" t="s">
        <v>14</v>
      </c>
      <c r="B11" s="52"/>
      <c r="C11" s="28" t="s">
        <v>4</v>
      </c>
      <c r="D11" s="57"/>
      <c r="E11" s="52"/>
      <c r="F11" s="57"/>
      <c r="G11" s="29" t="s">
        <v>15</v>
      </c>
      <c r="H11" s="30">
        <f>B11*2+E11*2</f>
        <v>0</v>
      </c>
      <c r="I11" s="29"/>
      <c r="J11" s="84"/>
      <c r="K11" s="79"/>
      <c r="L11" s="85"/>
      <c r="M11" s="71"/>
    </row>
    <row r="12" spans="1:13" ht="26.25" x14ac:dyDescent="0.4">
      <c r="A12" s="26" t="s">
        <v>5</v>
      </c>
      <c r="B12" s="52">
        <v>3</v>
      </c>
      <c r="C12" s="28"/>
      <c r="D12" s="48"/>
      <c r="E12" s="52">
        <v>4</v>
      </c>
      <c r="F12" s="27"/>
      <c r="G12" s="29" t="s">
        <v>18</v>
      </c>
      <c r="H12" s="30">
        <f>B12+E12</f>
        <v>7</v>
      </c>
      <c r="I12" s="29"/>
      <c r="J12" s="32"/>
      <c r="K12" s="31">
        <f>H12</f>
        <v>7</v>
      </c>
      <c r="L12" s="32">
        <f>(H12/2*10-0.5)/10</f>
        <v>3.45</v>
      </c>
      <c r="M12" s="72">
        <f>ROUND(L12,0)</f>
        <v>3</v>
      </c>
    </row>
    <row r="13" spans="1:13" ht="26.25" x14ac:dyDescent="0.4">
      <c r="D13" s="50"/>
      <c r="G13" s="7"/>
      <c r="M13" s="71"/>
    </row>
    <row r="14" spans="1:13" ht="30" x14ac:dyDescent="0.4">
      <c r="B14" s="15" t="s">
        <v>6</v>
      </c>
      <c r="C14" s="11"/>
      <c r="D14" s="12"/>
      <c r="E14" s="12"/>
      <c r="F14" s="12"/>
      <c r="G14" s="14"/>
      <c r="H14" s="66">
        <f>SUM(H5:H12)</f>
        <v>56</v>
      </c>
      <c r="I14" s="13" t="s">
        <v>8</v>
      </c>
      <c r="J14" s="13" t="s">
        <v>8</v>
      </c>
      <c r="K14" s="16" t="str">
        <f>IF(I5&gt;0,K5+K6+K7+K10+K8+K12,"")</f>
        <v/>
      </c>
      <c r="L14" s="16" t="str">
        <f>IF(I5&gt;0,M14,"")</f>
        <v/>
      </c>
      <c r="M14" s="71" t="e">
        <f>2*M5+2*M6+2*M7+2*M10+M12</f>
        <v>#VALUE!</v>
      </c>
    </row>
    <row r="15" spans="1:13" ht="23.25" x14ac:dyDescent="0.35">
      <c r="B15" s="63" t="s">
        <v>26</v>
      </c>
      <c r="C15" s="62"/>
      <c r="D15" s="62"/>
      <c r="E15" s="62"/>
      <c r="F15" s="62"/>
      <c r="G15" s="65"/>
      <c r="H15" s="69"/>
      <c r="I15" s="7"/>
      <c r="J15" s="7"/>
      <c r="M15" s="71"/>
    </row>
    <row r="16" spans="1:13" ht="30" x14ac:dyDescent="0.4">
      <c r="B16" s="58" t="s">
        <v>17</v>
      </c>
      <c r="C16" s="11"/>
      <c r="D16" s="12"/>
      <c r="E16" s="12"/>
      <c r="F16" s="12"/>
      <c r="G16" s="17"/>
      <c r="H16" s="18">
        <f>(ROUND((H14/18*10-0.5),0))/10</f>
        <v>3.1</v>
      </c>
      <c r="I16" s="10" t="s">
        <v>8</v>
      </c>
      <c r="J16" s="10" t="s">
        <v>8</v>
      </c>
      <c r="K16" s="70" t="str">
        <f>IF(I5&gt;0,(ROUND((K14/18*10-0.5),0))/10,"Bis jetzt: ")</f>
        <v xml:space="preserve">Bis jetzt: </v>
      </c>
      <c r="L16" s="18" t="str">
        <f>IF(I5&gt;0,M16,"Nein")</f>
        <v>Nein</v>
      </c>
      <c r="M16" s="71" t="e">
        <f>ROUND(M14/9,1)</f>
        <v>#VALUE!</v>
      </c>
    </row>
    <row r="17" spans="1:13" x14ac:dyDescent="0.2">
      <c r="M17" s="71"/>
    </row>
    <row r="18" spans="1:13" x14ac:dyDescent="0.2">
      <c r="M18" s="71"/>
    </row>
    <row r="19" spans="1:13" ht="18" x14ac:dyDescent="0.25">
      <c r="A19" s="8" t="s">
        <v>24</v>
      </c>
    </row>
    <row r="21" spans="1:13" x14ac:dyDescent="0.2">
      <c r="A21" s="73" t="s">
        <v>35</v>
      </c>
    </row>
    <row r="22" spans="1:13" x14ac:dyDescent="0.2">
      <c r="A22" s="73" t="s">
        <v>36</v>
      </c>
    </row>
  </sheetData>
  <mergeCells count="5">
    <mergeCell ref="K7:K9"/>
    <mergeCell ref="L7:L9"/>
    <mergeCell ref="J10:J11"/>
    <mergeCell ref="K10:K11"/>
    <mergeCell ref="L10:L11"/>
  </mergeCells>
  <conditionalFormatting sqref="H16">
    <cfRule type="cellIs" dxfId="7" priority="6" stopIfTrue="1" operator="greaterThan">
      <formula>3.26</formula>
    </cfRule>
    <cfRule type="cellIs" dxfId="6" priority="7" stopIfTrue="1" operator="lessThan">
      <formula>3.06</formula>
    </cfRule>
    <cfRule type="cellIs" dxfId="5" priority="8" stopIfTrue="1" operator="between">
      <formula>3.06</formula>
      <formula>3.23</formula>
    </cfRule>
  </conditionalFormatting>
  <conditionalFormatting sqref="K16:L16">
    <cfRule type="cellIs" dxfId="4" priority="4" stopIfTrue="1" operator="greaterThanOrEqual">
      <formula>3.06</formula>
    </cfRule>
    <cfRule type="cellIs" dxfId="3" priority="5" stopIfTrue="1" operator="lessThan">
      <formula>3.06</formula>
    </cfRule>
  </conditionalFormatting>
  <conditionalFormatting sqref="H14">
    <cfRule type="cellIs" dxfId="2" priority="1" stopIfTrue="1" operator="greaterThan">
      <formula>59</formula>
    </cfRule>
    <cfRule type="cellIs" dxfId="1" priority="2" stopIfTrue="1" operator="lessThan">
      <formula>56</formula>
    </cfRule>
    <cfRule type="cellIs" dxfId="0" priority="3" stopIfTrue="1" operator="between">
      <formula>56</formula>
      <formula>59</formula>
    </cfRule>
  </conditionalFormatting>
  <pageMargins left="0.7" right="0.7" top="0.78740157499999996" bottom="0.78740157499999996" header="0.3" footer="0.3"/>
  <pageSetup paperSize="9" scale="82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QA</vt:lpstr>
      <vt:lpstr>QA+mündlich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Rektor</dc:creator>
  <cp:lastModifiedBy>Sprick</cp:lastModifiedBy>
  <cp:lastPrinted>2015-01-28T11:52:50Z</cp:lastPrinted>
  <dcterms:created xsi:type="dcterms:W3CDTF">2001-09-24T16:04:42Z</dcterms:created>
  <dcterms:modified xsi:type="dcterms:W3CDTF">2018-01-22T17:07:09Z</dcterms:modified>
</cp:coreProperties>
</file>